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ontabil\DEMONSTRAÇÕES CONTABEIS\Demonst.Contábeis 2021\Arquivo para publicação site Prodemge\2 - Demonstração do Resultado do Exercício\"/>
    </mc:Choice>
  </mc:AlternateContent>
  <bookViews>
    <workbookView xWindow="0" yWindow="0" windowWidth="19200" windowHeight="10560"/>
  </bookViews>
  <sheets>
    <sheet name="DRE " sheetId="1" r:id="rId1"/>
  </sheets>
  <externalReferences>
    <externalReference r:id="rId2"/>
  </externalReferences>
  <definedNames>
    <definedName name="_xlnm.Print_Area" localSheetId="0">'DRE '!$A$1:$G$40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E38" i="1"/>
  <c r="E31" i="1"/>
  <c r="E16" i="1"/>
  <c r="E18" i="1" s="1"/>
  <c r="E27" i="1" s="1"/>
  <c r="E30" i="1" s="1"/>
  <c r="E35" i="1" s="1"/>
  <c r="E37" i="1" s="1"/>
  <c r="G15" i="1"/>
  <c r="G14" i="1"/>
  <c r="G13" i="1"/>
  <c r="G12" i="1"/>
  <c r="G16" i="1" s="1"/>
  <c r="G18" i="1" s="1"/>
  <c r="G27" i="1" s="1"/>
  <c r="G30" i="1" s="1"/>
  <c r="G35" i="1" s="1"/>
  <c r="G37" i="1" s="1"/>
  <c r="E12" i="1"/>
</calcChain>
</file>

<file path=xl/sharedStrings.xml><?xml version="1.0" encoding="utf-8"?>
<sst xmlns="http://schemas.openxmlformats.org/spreadsheetml/2006/main" count="35" uniqueCount="35">
  <si>
    <t>COMPANHIA DE TECNOLOGIA DA INFORMAÇÃO DO ESTADO DE MINAS GERAIS - PRODEMGE</t>
  </si>
  <si>
    <t>DEMONSTRAÇÃO DO RESULTADO DOS EXERCÍCIOS</t>
  </si>
  <si>
    <t>FINDOS EM 31 DE DEZEMBRO DE 2021 E 2020</t>
  </si>
  <si>
    <t>(VALORES EM REAIS)</t>
  </si>
  <si>
    <t>NE</t>
  </si>
  <si>
    <t xml:space="preserve">RECEITA OPERACIONAL BRUTA </t>
  </si>
  <si>
    <t xml:space="preserve">  Prestação de serviços</t>
  </si>
  <si>
    <t xml:space="preserve">  Descontos concedidos</t>
  </si>
  <si>
    <t xml:space="preserve">  Vendas canceladas</t>
  </si>
  <si>
    <t xml:space="preserve">  Impostos incidentes</t>
  </si>
  <si>
    <t xml:space="preserve">RECEITA  OPERACIONAL LÍQUIDA </t>
  </si>
  <si>
    <t>CUSTOS DOS SERVIÇOS PRESTADOS</t>
  </si>
  <si>
    <t>LUCRO  BRUTO</t>
  </si>
  <si>
    <t xml:space="preserve">  Despesas do exercicio seguinte</t>
  </si>
  <si>
    <t>DESPESAS/RECEITAS OPERACIONAIS</t>
  </si>
  <si>
    <t xml:space="preserve">   Despesas administrativas e gerais</t>
  </si>
  <si>
    <t xml:space="preserve">   Reversão da provisão para processos judiciais</t>
  </si>
  <si>
    <t xml:space="preserve">   Provisão para processos judiciais</t>
  </si>
  <si>
    <t xml:space="preserve">   Despesas tributárias</t>
  </si>
  <si>
    <t xml:space="preserve">   PECLD</t>
  </si>
  <si>
    <t xml:space="preserve">   Perdas s/ faturas</t>
  </si>
  <si>
    <t xml:space="preserve">  Realizável a Longo Prazo</t>
  </si>
  <si>
    <t xml:space="preserve">   Outras receitas/despesas operacionais </t>
  </si>
  <si>
    <t xml:space="preserve"> LUCRO/PREJUÍZO  ANTES DO RESULTADO FINANCEIRO</t>
  </si>
  <si>
    <t xml:space="preserve">   Receitas financeiras</t>
  </si>
  <si>
    <t xml:space="preserve">   Despesas financeiras </t>
  </si>
  <si>
    <t xml:space="preserve"> LUCRO/PREJUÍZO  DO  EXERCÍCIO</t>
  </si>
  <si>
    <t xml:space="preserve">   Provisão IRPJ diferido </t>
  </si>
  <si>
    <t xml:space="preserve">   Provisão CSLL diferida </t>
  </si>
  <si>
    <t xml:space="preserve">   Imposto de Renda</t>
  </si>
  <si>
    <t xml:space="preserve">   Contribuição Social</t>
  </si>
  <si>
    <t xml:space="preserve"> LUCRO/PREJUÍZO  LÍQUIDO DO  EXERCÍCIO</t>
  </si>
  <si>
    <t xml:space="preserve">Lucro/Prejuízo líquido por  ação  - R$ </t>
  </si>
  <si>
    <t>Valor patrimonial da ação  -  R$</t>
  </si>
  <si>
    <t>As notas explicativas integram as demonstrações  financeiras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</si>
</sst>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_(* #,##0.00_);_(* \(#,##0.00\);_(* &quot;-&quot;??_);_(@_)"/>
    <numFmt numFmtId="166" formatCode="_(* #,##0_);_(* \(#,##0\);_(* &quot;-&quot;??_);_(@_)"/>
  </numFmts>
  <fonts count="4" x14ac:knownFonts="1">
    <font>
      <sz val="10"/>
      <name val="Courier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164" fontId="0" fillId="0" borderId="0"/>
    <xf numFmtId="165" fontId="2" fillId="0" borderId="0" applyFont="0" applyFill="0" applyBorder="0" applyAlignment="0" applyProtection="0"/>
  </cellStyleXfs>
  <cellXfs count="48">
    <xf numFmtId="164" fontId="0" fillId="0" borderId="0" xfId="0"/>
    <xf numFmtId="164" fontId="1" fillId="0" borderId="0" xfId="0" applyFont="1" applyFill="1"/>
    <xf numFmtId="164" fontId="1" fillId="0" borderId="0" xfId="0" applyFont="1" applyFill="1" applyAlignment="1">
      <alignment horizontal="center"/>
    </xf>
    <xf numFmtId="164" fontId="2" fillId="0" borderId="0" xfId="0" applyFont="1" applyFill="1"/>
    <xf numFmtId="165" fontId="2" fillId="0" borderId="0" xfId="1" applyFont="1" applyFill="1"/>
    <xf numFmtId="164" fontId="1" fillId="0" borderId="0" xfId="0" applyFont="1" applyFill="1" applyAlignment="1">
      <alignment horizontal="center" wrapText="1"/>
    </xf>
    <xf numFmtId="164" fontId="1" fillId="0" borderId="0" xfId="0" applyFont="1" applyFill="1" applyAlignment="1">
      <alignment horizontal="center" wrapText="1"/>
    </xf>
    <xf numFmtId="164" fontId="1" fillId="0" borderId="0" xfId="0" applyFont="1" applyFill="1" applyAlignment="1">
      <alignment horizontal="centerContinuous"/>
    </xf>
    <xf numFmtId="164" fontId="2" fillId="0" borderId="0" xfId="0" applyFont="1" applyFill="1" applyAlignment="1">
      <alignment horizontal="centerContinuous"/>
    </xf>
    <xf numFmtId="164" fontId="1" fillId="0" borderId="0" xfId="0" applyFont="1" applyFill="1" applyAlignment="1">
      <alignment horizontal="center"/>
    </xf>
    <xf numFmtId="164" fontId="1" fillId="0" borderId="0" xfId="0" applyFont="1" applyFill="1" applyAlignment="1" applyProtection="1">
      <alignment horizontal="center"/>
    </xf>
    <xf numFmtId="164" fontId="1" fillId="0" borderId="1" xfId="0" quotePrefix="1" applyFont="1" applyFill="1" applyBorder="1" applyAlignment="1" applyProtection="1">
      <alignment horizontal="center"/>
    </xf>
    <xf numFmtId="164" fontId="1" fillId="0" borderId="0" xfId="0" quotePrefix="1" applyFont="1" applyFill="1" applyBorder="1" applyAlignment="1" applyProtection="1">
      <alignment horizontal="center"/>
    </xf>
    <xf numFmtId="164" fontId="1" fillId="0" borderId="0" xfId="0" quotePrefix="1" applyFont="1" applyFill="1" applyAlignment="1" applyProtection="1">
      <alignment vertical="center"/>
    </xf>
    <xf numFmtId="164" fontId="1" fillId="0" borderId="0" xfId="0" quotePrefix="1" applyFont="1" applyFill="1" applyAlignment="1" applyProtection="1">
      <alignment horizontal="center" vertical="center"/>
    </xf>
    <xf numFmtId="164" fontId="2" fillId="0" borderId="0" xfId="0" quotePrefix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2" fillId="0" borderId="0" xfId="0" applyFont="1" applyFill="1" applyAlignment="1" applyProtection="1">
      <alignment horizontal="center" vertical="center"/>
    </xf>
    <xf numFmtId="166" fontId="2" fillId="0" borderId="0" xfId="1" applyNumberFormat="1" applyFont="1" applyFill="1" applyAlignment="1" applyProtection="1">
      <alignment vertical="center"/>
    </xf>
    <xf numFmtId="166" fontId="2" fillId="0" borderId="0" xfId="1" applyNumberFormat="1" applyFont="1" applyFill="1" applyBorder="1" applyAlignment="1" applyProtection="1">
      <alignment vertical="center"/>
    </xf>
    <xf numFmtId="166" fontId="2" fillId="0" borderId="1" xfId="1" applyNumberFormat="1" applyFont="1" applyFill="1" applyBorder="1" applyAlignment="1" applyProtection="1">
      <alignment vertical="center"/>
    </xf>
    <xf numFmtId="164" fontId="2" fillId="0" borderId="0" xfId="0" quotePrefix="1" applyFont="1" applyFill="1" applyAlignment="1" applyProtection="1">
      <alignment horizontal="center" vertical="center"/>
    </xf>
    <xf numFmtId="166" fontId="1" fillId="0" borderId="0" xfId="1" applyNumberFormat="1" applyFont="1" applyFill="1" applyAlignment="1" applyProtection="1">
      <alignment vertical="center"/>
    </xf>
    <xf numFmtId="166" fontId="1" fillId="0" borderId="0" xfId="1" quotePrefix="1" applyNumberFormat="1" applyFont="1" applyFill="1" applyAlignment="1" applyProtection="1">
      <alignment vertical="center"/>
    </xf>
    <xf numFmtId="164" fontId="1" fillId="0" borderId="0" xfId="0" applyFont="1" applyFill="1" applyAlignment="1" applyProtection="1">
      <alignment vertical="center"/>
    </xf>
    <xf numFmtId="166" fontId="1" fillId="0" borderId="1" xfId="1" applyNumberFormat="1" applyFont="1" applyFill="1" applyBorder="1" applyAlignment="1" applyProtection="1">
      <alignment vertical="center"/>
    </xf>
    <xf numFmtId="166" fontId="1" fillId="0" borderId="0" xfId="1" applyNumberFormat="1" applyFont="1" applyFill="1" applyBorder="1" applyAlignment="1" applyProtection="1">
      <alignment vertical="center"/>
    </xf>
    <xf numFmtId="164" fontId="1" fillId="0" borderId="0" xfId="0" applyFont="1" applyFill="1" applyAlignment="1" applyProtection="1">
      <alignment horizontal="center" vertical="center"/>
    </xf>
    <xf numFmtId="166" fontId="2" fillId="0" borderId="0" xfId="1" quotePrefix="1" applyNumberFormat="1" applyFont="1" applyFill="1" applyAlignment="1" applyProtection="1">
      <alignment vertical="center"/>
    </xf>
    <xf numFmtId="164" fontId="2" fillId="0" borderId="0" xfId="0" applyFont="1" applyFill="1" applyAlignment="1">
      <alignment vertical="center"/>
    </xf>
    <xf numFmtId="164" fontId="2" fillId="0" borderId="0" xfId="0" applyFont="1" applyFill="1" applyAlignment="1">
      <alignment horizontal="center" vertical="center"/>
    </xf>
    <xf numFmtId="166" fontId="2" fillId="0" borderId="0" xfId="1" applyNumberFormat="1" applyFont="1" applyFill="1" applyAlignment="1">
      <alignment vertical="center"/>
    </xf>
    <xf numFmtId="166" fontId="1" fillId="0" borderId="2" xfId="1" applyNumberFormat="1" applyFont="1" applyFill="1" applyBorder="1" applyAlignment="1" applyProtection="1">
      <alignment vertical="center"/>
    </xf>
    <xf numFmtId="166" fontId="1" fillId="0" borderId="3" xfId="1" applyNumberFormat="1" applyFont="1" applyFill="1" applyBorder="1" applyAlignment="1" applyProtection="1">
      <alignment vertical="center"/>
    </xf>
    <xf numFmtId="164" fontId="2" fillId="0" borderId="0" xfId="0" applyFont="1" applyFill="1" applyBorder="1"/>
    <xf numFmtId="164" fontId="1" fillId="0" borderId="0" xfId="0" applyFont="1" applyFill="1" applyBorder="1" applyAlignment="1" applyProtection="1">
      <alignment horizontal="center" vertical="center"/>
    </xf>
    <xf numFmtId="164" fontId="1" fillId="0" borderId="0" xfId="0" applyFont="1" applyFill="1" applyBorder="1" applyAlignment="1" applyProtection="1">
      <alignment horizontal="left" vertical="center"/>
    </xf>
    <xf numFmtId="37" fontId="1" fillId="0" borderId="0" xfId="0" applyNumberFormat="1" applyFont="1" applyFill="1" applyBorder="1" applyAlignment="1" applyProtection="1">
      <alignment vertical="center"/>
    </xf>
    <xf numFmtId="165" fontId="2" fillId="0" borderId="0" xfId="1" applyFont="1" applyFill="1" applyBorder="1"/>
    <xf numFmtId="164" fontId="1" fillId="0" borderId="0" xfId="0" applyFont="1" applyFill="1" applyAlignment="1" applyProtection="1">
      <alignment horizontal="left"/>
    </xf>
    <xf numFmtId="165" fontId="1" fillId="0" borderId="0" xfId="1" applyFont="1" applyFill="1" applyAlignment="1" applyProtection="1">
      <alignment vertical="center"/>
    </xf>
    <xf numFmtId="165" fontId="3" fillId="0" borderId="0" xfId="1" applyFont="1" applyFill="1" applyAlignment="1" applyProtection="1">
      <alignment vertical="center"/>
    </xf>
    <xf numFmtId="165" fontId="1" fillId="0" borderId="0" xfId="1" applyFont="1" applyFill="1"/>
    <xf numFmtId="164" fontId="2" fillId="0" borderId="0" xfId="0" applyFont="1" applyFill="1" applyAlignment="1">
      <alignment horizontal="center"/>
    </xf>
    <xf numFmtId="164" fontId="2" fillId="0" borderId="0" xfId="0" quotePrefix="1" applyFont="1" applyFill="1" applyAlignment="1" applyProtection="1">
      <alignment horizontal="right"/>
    </xf>
    <xf numFmtId="164" fontId="2" fillId="0" borderId="0" xfId="0" applyFont="1" applyFill="1" applyAlignment="1" applyProtection="1">
      <alignment horizontal="center"/>
    </xf>
    <xf numFmtId="164" fontId="2" fillId="0" borderId="0" xfId="0" applyFont="1" applyFill="1" applyAlignment="1" applyProtection="1">
      <alignment horizontal="center"/>
    </xf>
    <xf numFmtId="166" fontId="2" fillId="0" borderId="0" xfId="1" applyNumberFormat="1" applyFont="1" applyFill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228600</xdr:rowOff>
    </xdr:from>
    <xdr:to>
      <xdr:col>1</xdr:col>
      <xdr:colOff>1981200</xdr:colOff>
      <xdr:row>1</xdr:row>
      <xdr:rowOff>361950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00025"/>
          <a:ext cx="18002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/DEMONSTRA&#199;&#213;ES%20CONTABEIS/Demonst.Cont&#225;beis%202021/1%20-%20Demonstra&#231;&#245;es%20Cont&#225;beis/Completa/DEMONSTRA&#199;&#213;ES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tações2007NÃO"/>
      <sheetName val="Ativo"/>
      <sheetName val="Passivo"/>
      <sheetName val="DRE "/>
      <sheetName val="DRA"/>
      <sheetName val="DMPL"/>
      <sheetName val="DFC"/>
      <sheetName val="Ativo reapresentado 2017"/>
      <sheetName val="Ativo reapresentado 2018"/>
      <sheetName val="Passivo reapresentado 2017-2018"/>
      <sheetName val="Passivo reapresentado 2018-2019"/>
      <sheetName val="DRE (2)"/>
      <sheetName val="DRA (2)"/>
      <sheetName val="DMPL (2)"/>
      <sheetName val="Fluxo de caixa (2)"/>
      <sheetName val="Apoio Fluxo de caixa"/>
    </sheetNames>
    <sheetDataSet>
      <sheetData sheetId="0"/>
      <sheetData sheetId="1"/>
      <sheetData sheetId="2">
        <row r="32">
          <cell r="E32">
            <v>97540247</v>
          </cell>
          <cell r="G32">
            <v>97540247</v>
          </cell>
        </row>
        <row r="38">
          <cell r="E38">
            <v>104680935</v>
          </cell>
          <cell r="G38">
            <v>72766739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showGridLines="0" tabSelected="1" topLeftCell="A7" zoomScale="80" zoomScaleNormal="80" workbookViewId="0">
      <selection activeCell="I47" sqref="I47"/>
    </sheetView>
  </sheetViews>
  <sheetFormatPr defaultRowHeight="15.75" x14ac:dyDescent="0.25"/>
  <cols>
    <col min="1" max="1" width="0.875" style="3" customWidth="1"/>
    <col min="2" max="2" width="55" style="3" customWidth="1"/>
    <col min="3" max="3" width="4.75" style="43" customWidth="1"/>
    <col min="4" max="4" width="2.125" style="3" customWidth="1"/>
    <col min="5" max="5" width="19.125" style="3" customWidth="1"/>
    <col min="6" max="6" width="1.625" style="3" customWidth="1"/>
    <col min="7" max="7" width="19.125" style="3" customWidth="1"/>
    <col min="8" max="8" width="1.125" style="3" customWidth="1"/>
    <col min="9" max="9" width="13.75" style="4" bestFit="1" customWidth="1"/>
    <col min="10" max="10" width="15.375" style="3" bestFit="1" customWidth="1"/>
    <col min="11" max="16384" width="9" style="3"/>
  </cols>
  <sheetData>
    <row r="1" spans="2:8" x14ac:dyDescent="0.25">
      <c r="B1" s="1"/>
      <c r="C1" s="2"/>
    </row>
    <row r="2" spans="2:8" ht="36.75" customHeight="1" x14ac:dyDescent="0.25">
      <c r="B2" s="1"/>
      <c r="C2" s="2"/>
    </row>
    <row r="3" spans="2:8" ht="37.5" customHeight="1" x14ac:dyDescent="0.25">
      <c r="B3" s="5" t="s">
        <v>0</v>
      </c>
      <c r="C3" s="5"/>
      <c r="D3" s="5"/>
      <c r="E3" s="5"/>
      <c r="F3" s="5"/>
      <c r="G3" s="5"/>
      <c r="H3" s="6"/>
    </row>
    <row r="4" spans="2:8" x14ac:dyDescent="0.25">
      <c r="B4" s="7"/>
      <c r="C4" s="2"/>
      <c r="D4" s="7"/>
      <c r="E4" s="7"/>
      <c r="F4" s="7"/>
      <c r="G4" s="8"/>
      <c r="H4" s="8"/>
    </row>
    <row r="5" spans="2:8" x14ac:dyDescent="0.25">
      <c r="B5" s="9" t="s">
        <v>1</v>
      </c>
      <c r="C5" s="9"/>
      <c r="D5" s="9"/>
      <c r="E5" s="9"/>
      <c r="F5" s="9"/>
      <c r="G5" s="9"/>
      <c r="H5" s="2"/>
    </row>
    <row r="6" spans="2:8" x14ac:dyDescent="0.25">
      <c r="B6" s="9" t="s">
        <v>2</v>
      </c>
      <c r="C6" s="9"/>
      <c r="D6" s="9"/>
      <c r="E6" s="9"/>
      <c r="F6" s="9"/>
      <c r="G6" s="9"/>
      <c r="H6" s="2"/>
    </row>
    <row r="7" spans="2:8" x14ac:dyDescent="0.25">
      <c r="B7" s="9" t="s">
        <v>3</v>
      </c>
      <c r="C7" s="9"/>
      <c r="D7" s="9"/>
      <c r="E7" s="9"/>
      <c r="F7" s="9"/>
      <c r="G7" s="9"/>
      <c r="H7" s="2"/>
    </row>
    <row r="8" spans="2:8" x14ac:dyDescent="0.25">
      <c r="B8" s="10"/>
      <c r="C8" s="10"/>
      <c r="D8" s="10"/>
      <c r="E8" s="10"/>
      <c r="F8" s="10"/>
      <c r="G8" s="10"/>
      <c r="H8" s="10"/>
    </row>
    <row r="9" spans="2:8" x14ac:dyDescent="0.25">
      <c r="B9" s="1"/>
      <c r="C9" s="2" t="s">
        <v>4</v>
      </c>
      <c r="D9" s="1"/>
      <c r="E9" s="11">
        <v>2021</v>
      </c>
      <c r="G9" s="11">
        <v>2020</v>
      </c>
      <c r="H9" s="12"/>
    </row>
    <row r="10" spans="2:8" x14ac:dyDescent="0.25">
      <c r="B10" s="1"/>
      <c r="C10" s="2"/>
      <c r="D10" s="1"/>
      <c r="E10" s="12"/>
      <c r="G10" s="12"/>
      <c r="H10" s="12"/>
    </row>
    <row r="11" spans="2:8" ht="24" hidden="1" customHeight="1" x14ac:dyDescent="0.25">
      <c r="B11" s="13" t="s">
        <v>5</v>
      </c>
      <c r="C11" s="14"/>
      <c r="D11" s="13"/>
      <c r="E11" s="15"/>
      <c r="F11" s="13"/>
      <c r="G11" s="15"/>
      <c r="H11" s="15"/>
    </row>
    <row r="12" spans="2:8" hidden="1" x14ac:dyDescent="0.25">
      <c r="B12" s="16" t="s">
        <v>6</v>
      </c>
      <c r="C12" s="17"/>
      <c r="D12" s="16"/>
      <c r="E12" s="18">
        <f>310804827.43+4361680.44</f>
        <v>315166507.87</v>
      </c>
      <c r="F12" s="18"/>
      <c r="G12" s="18">
        <f>259696314.51+2557318.87</f>
        <v>262253633.38</v>
      </c>
      <c r="H12" s="18"/>
    </row>
    <row r="13" spans="2:8" hidden="1" x14ac:dyDescent="0.25">
      <c r="B13" s="16" t="s">
        <v>7</v>
      </c>
      <c r="C13" s="17"/>
      <c r="D13" s="16"/>
      <c r="E13" s="18">
        <v>0</v>
      </c>
      <c r="F13" s="18"/>
      <c r="G13" s="18">
        <f>-14213747.47-7009.02</f>
        <v>-14220756.49</v>
      </c>
      <c r="H13" s="18"/>
    </row>
    <row r="14" spans="2:8" hidden="1" x14ac:dyDescent="0.25">
      <c r="B14" s="16" t="s">
        <v>8</v>
      </c>
      <c r="C14" s="17"/>
      <c r="D14" s="16"/>
      <c r="E14" s="19">
        <v>-1053956</v>
      </c>
      <c r="F14" s="18"/>
      <c r="G14" s="19">
        <f>-47830.74-80014.19</f>
        <v>-127844.93</v>
      </c>
      <c r="H14" s="19"/>
    </row>
    <row r="15" spans="2:8" hidden="1" x14ac:dyDescent="0.25">
      <c r="B15" s="16" t="s">
        <v>9</v>
      </c>
      <c r="C15" s="17"/>
      <c r="D15" s="16"/>
      <c r="E15" s="20">
        <v>-43738760</v>
      </c>
      <c r="F15" s="19"/>
      <c r="G15" s="20">
        <f>-3186761.97-6455954.85-14683581.35-11044563.14-40358.1-61835.06-185779.78-111163.29</f>
        <v>-35769997.540000007</v>
      </c>
      <c r="H15" s="19"/>
    </row>
    <row r="16" spans="2:8" ht="24.75" customHeight="1" x14ac:dyDescent="0.25">
      <c r="B16" s="13" t="s">
        <v>10</v>
      </c>
      <c r="C16" s="21">
        <v>31</v>
      </c>
      <c r="D16" s="13"/>
      <c r="E16" s="22">
        <f>SUM(E12:E15)</f>
        <v>270373791.87</v>
      </c>
      <c r="F16" s="23"/>
      <c r="G16" s="22">
        <f>SUM(G12:G15)</f>
        <v>212135034.41999996</v>
      </c>
      <c r="H16" s="22"/>
    </row>
    <row r="17" spans="1:10" ht="24.75" customHeight="1" x14ac:dyDescent="0.25">
      <c r="B17" s="24" t="s">
        <v>11</v>
      </c>
      <c r="C17" s="17">
        <v>32</v>
      </c>
      <c r="D17" s="16"/>
      <c r="E17" s="25">
        <v>-164170581</v>
      </c>
      <c r="F17" s="18"/>
      <c r="G17" s="25">
        <v>-152964871</v>
      </c>
      <c r="H17" s="26"/>
      <c r="J17" s="4"/>
    </row>
    <row r="18" spans="1:10" ht="24.75" customHeight="1" x14ac:dyDescent="0.25">
      <c r="B18" s="13" t="s">
        <v>12</v>
      </c>
      <c r="C18" s="14"/>
      <c r="D18" s="13"/>
      <c r="E18" s="22">
        <f>SUM(E16:E17)</f>
        <v>106203210.87</v>
      </c>
      <c r="F18" s="23"/>
      <c r="G18" s="22">
        <f>SUM(G16:G17)</f>
        <v>59170163.419999957</v>
      </c>
      <c r="H18" s="22"/>
      <c r="J18" s="4"/>
    </row>
    <row r="19" spans="1:10" ht="24.75" customHeight="1" x14ac:dyDescent="0.25">
      <c r="A19" s="3" t="s">
        <v>13</v>
      </c>
      <c r="B19" s="24" t="s">
        <v>14</v>
      </c>
      <c r="C19" s="27"/>
      <c r="D19" s="24"/>
      <c r="E19" s="18"/>
      <c r="F19" s="22"/>
      <c r="G19" s="18"/>
      <c r="H19" s="18"/>
    </row>
    <row r="20" spans="1:10" x14ac:dyDescent="0.25">
      <c r="B20" s="16" t="s">
        <v>15</v>
      </c>
      <c r="C20" s="17">
        <v>33</v>
      </c>
      <c r="D20" s="16"/>
      <c r="E20" s="18">
        <v>-34350728</v>
      </c>
      <c r="F20" s="18"/>
      <c r="G20" s="18">
        <v>-35720741</v>
      </c>
      <c r="H20" s="18"/>
    </row>
    <row r="21" spans="1:10" x14ac:dyDescent="0.25">
      <c r="B21" s="16" t="s">
        <v>16</v>
      </c>
      <c r="C21" s="17"/>
      <c r="D21" s="16"/>
      <c r="E21" s="18">
        <v>0</v>
      </c>
      <c r="F21" s="18"/>
      <c r="G21" s="18">
        <v>1328825</v>
      </c>
      <c r="H21" s="18"/>
    </row>
    <row r="22" spans="1:10" x14ac:dyDescent="0.25">
      <c r="B22" s="16" t="s">
        <v>17</v>
      </c>
      <c r="C22" s="17"/>
      <c r="D22" s="16"/>
      <c r="E22" s="18">
        <v>-121019</v>
      </c>
      <c r="F22" s="18"/>
      <c r="G22" s="18">
        <v>0</v>
      </c>
      <c r="H22" s="18"/>
    </row>
    <row r="23" spans="1:10" x14ac:dyDescent="0.25">
      <c r="B23" s="15" t="s">
        <v>18</v>
      </c>
      <c r="C23" s="21"/>
      <c r="D23" s="15"/>
      <c r="E23" s="18">
        <v>-647032</v>
      </c>
      <c r="F23" s="28"/>
      <c r="G23" s="18">
        <v>-153302</v>
      </c>
      <c r="H23" s="18"/>
    </row>
    <row r="24" spans="1:10" x14ac:dyDescent="0.25">
      <c r="B24" s="15" t="s">
        <v>19</v>
      </c>
      <c r="C24" s="21">
        <v>34</v>
      </c>
      <c r="D24" s="15"/>
      <c r="E24" s="18">
        <v>-16594779</v>
      </c>
      <c r="F24" s="28"/>
      <c r="G24" s="18">
        <v>-13390307</v>
      </c>
      <c r="H24" s="18"/>
    </row>
    <row r="25" spans="1:10" x14ac:dyDescent="0.25">
      <c r="B25" s="15" t="s">
        <v>20</v>
      </c>
      <c r="C25" s="21">
        <v>35</v>
      </c>
      <c r="D25" s="15"/>
      <c r="E25" s="18">
        <v>-1150928</v>
      </c>
      <c r="F25" s="28"/>
      <c r="G25" s="18">
        <v>-530181</v>
      </c>
      <c r="H25" s="18"/>
    </row>
    <row r="26" spans="1:10" x14ac:dyDescent="0.25">
      <c r="A26" s="3" t="s">
        <v>21</v>
      </c>
      <c r="B26" s="29" t="s">
        <v>22</v>
      </c>
      <c r="C26" s="30">
        <v>36</v>
      </c>
      <c r="D26" s="29"/>
      <c r="E26" s="20">
        <v>4243005</v>
      </c>
      <c r="F26" s="31"/>
      <c r="G26" s="20">
        <v>70242</v>
      </c>
      <c r="H26" s="19"/>
    </row>
    <row r="27" spans="1:10" x14ac:dyDescent="0.25">
      <c r="B27" s="24" t="s">
        <v>23</v>
      </c>
      <c r="C27" s="17"/>
      <c r="D27" s="16"/>
      <c r="E27" s="26">
        <f>SUM(E18:E26)</f>
        <v>57581729.870000005</v>
      </c>
      <c r="F27" s="18"/>
      <c r="G27" s="26">
        <f>SUM(G18:G26)+2</f>
        <v>10774701.419999957</v>
      </c>
      <c r="H27" s="26"/>
    </row>
    <row r="28" spans="1:10" x14ac:dyDescent="0.25">
      <c r="B28" s="16" t="s">
        <v>24</v>
      </c>
      <c r="C28" s="17">
        <v>37</v>
      </c>
      <c r="D28" s="16"/>
      <c r="E28" s="18">
        <v>3517011</v>
      </c>
      <c r="F28" s="18"/>
      <c r="G28" s="18">
        <v>1323055</v>
      </c>
      <c r="H28" s="18"/>
    </row>
    <row r="29" spans="1:10" x14ac:dyDescent="0.25">
      <c r="B29" s="16" t="s">
        <v>25</v>
      </c>
      <c r="C29" s="17">
        <v>37</v>
      </c>
      <c r="D29" s="16"/>
      <c r="E29" s="18">
        <v>-3259071</v>
      </c>
      <c r="F29" s="18"/>
      <c r="G29" s="18">
        <v>-2819387</v>
      </c>
      <c r="H29" s="18"/>
    </row>
    <row r="30" spans="1:10" ht="24" customHeight="1" x14ac:dyDescent="0.25">
      <c r="B30" s="24" t="s">
        <v>26</v>
      </c>
      <c r="C30" s="27"/>
      <c r="D30" s="16"/>
      <c r="E30" s="32">
        <f>SUM(E27:E29)</f>
        <v>57839669.870000005</v>
      </c>
      <c r="F30" s="18"/>
      <c r="G30" s="32">
        <f>SUM(G27:G29)</f>
        <v>9278369.4199999571</v>
      </c>
      <c r="H30" s="26"/>
    </row>
    <row r="31" spans="1:10" ht="15.75" customHeight="1" x14ac:dyDescent="0.25">
      <c r="B31" s="29" t="s">
        <v>27</v>
      </c>
      <c r="C31" s="30"/>
      <c r="D31" s="29"/>
      <c r="E31" s="19">
        <f>-1026568.89+777187.32</f>
        <v>-249381.57000000007</v>
      </c>
      <c r="F31" s="31"/>
      <c r="G31" s="19">
        <v>-6828</v>
      </c>
      <c r="H31" s="19"/>
    </row>
    <row r="32" spans="1:10" ht="15.75" customHeight="1" x14ac:dyDescent="0.25">
      <c r="B32" s="29" t="s">
        <v>28</v>
      </c>
      <c r="C32" s="30"/>
      <c r="D32" s="29"/>
      <c r="E32" s="19">
        <v>-89777</v>
      </c>
      <c r="F32" s="31"/>
      <c r="G32" s="19">
        <v>-2458</v>
      </c>
      <c r="H32" s="19"/>
    </row>
    <row r="33" spans="2:9" x14ac:dyDescent="0.25">
      <c r="B33" s="16" t="s">
        <v>29</v>
      </c>
      <c r="C33" s="17">
        <v>38</v>
      </c>
      <c r="D33" s="16"/>
      <c r="E33" s="19">
        <v>-17838993</v>
      </c>
      <c r="F33" s="18"/>
      <c r="G33" s="19">
        <v>-6169204</v>
      </c>
      <c r="H33" s="19"/>
    </row>
    <row r="34" spans="2:9" x14ac:dyDescent="0.25">
      <c r="B34" s="16" t="s">
        <v>30</v>
      </c>
      <c r="C34" s="17">
        <v>38</v>
      </c>
      <c r="D34" s="16"/>
      <c r="E34" s="20">
        <v>-6646926</v>
      </c>
      <c r="F34" s="18"/>
      <c r="G34" s="20">
        <v>-2376786</v>
      </c>
      <c r="H34" s="19"/>
    </row>
    <row r="35" spans="2:9" ht="23.25" customHeight="1" thickBot="1" x14ac:dyDescent="0.3">
      <c r="B35" s="24" t="s">
        <v>31</v>
      </c>
      <c r="C35" s="27"/>
      <c r="D35" s="24"/>
      <c r="E35" s="33">
        <f>SUM(E30:E34)</f>
        <v>33014592.300000004</v>
      </c>
      <c r="F35" s="22"/>
      <c r="G35" s="33">
        <f>SUM(G30:G34)+1</f>
        <v>723094.41999995708</v>
      </c>
      <c r="H35" s="26"/>
    </row>
    <row r="36" spans="2:9" s="34" customFormat="1" ht="16.5" thickTop="1" x14ac:dyDescent="0.25">
      <c r="C36" s="35"/>
      <c r="D36" s="36"/>
      <c r="E36" s="37"/>
      <c r="F36" s="36"/>
      <c r="G36" s="37"/>
      <c r="H36" s="37"/>
      <c r="I36" s="38"/>
    </row>
    <row r="37" spans="2:9" s="1" customFormat="1" ht="18.75" x14ac:dyDescent="0.25">
      <c r="B37" s="39" t="s">
        <v>32</v>
      </c>
      <c r="C37" s="10"/>
      <c r="D37" s="39"/>
      <c r="E37" s="40">
        <f>E35/[1]Passivo!E32</f>
        <v>0.3384714855192032</v>
      </c>
      <c r="F37" s="39"/>
      <c r="G37" s="40">
        <f>G35/[1]Passivo!G32</f>
        <v>7.4132928943675637E-3</v>
      </c>
      <c r="H37" s="41"/>
      <c r="I37" s="42"/>
    </row>
    <row r="38" spans="2:9" s="1" customFormat="1" ht="18.75" x14ac:dyDescent="0.25">
      <c r="B38" s="39" t="s">
        <v>33</v>
      </c>
      <c r="C38" s="10"/>
      <c r="D38" s="39"/>
      <c r="E38" s="40">
        <f>[1]Passivo!E38/[1]Passivo!E32</f>
        <v>1.0732076062919955</v>
      </c>
      <c r="F38" s="39"/>
      <c r="G38" s="40">
        <f>[1]Passivo!G38/[1]Passivo!G32</f>
        <v>0.74601757979964922</v>
      </c>
      <c r="H38" s="41"/>
      <c r="I38" s="42"/>
    </row>
    <row r="39" spans="2:9" x14ac:dyDescent="0.25">
      <c r="E39" s="44"/>
      <c r="G39" s="44"/>
      <c r="H39" s="44"/>
    </row>
    <row r="40" spans="2:9" x14ac:dyDescent="0.25">
      <c r="B40" s="45" t="s">
        <v>34</v>
      </c>
      <c r="C40" s="45"/>
      <c r="D40" s="45"/>
      <c r="E40" s="45"/>
      <c r="F40" s="45"/>
      <c r="G40" s="45"/>
      <c r="H40" s="46"/>
    </row>
    <row r="41" spans="2:9" x14ac:dyDescent="0.25">
      <c r="E41" s="47"/>
      <c r="F41" s="47"/>
      <c r="G41" s="47"/>
      <c r="H41" s="47"/>
    </row>
    <row r="42" spans="2:9" x14ac:dyDescent="0.25">
      <c r="E42" s="47"/>
      <c r="F42" s="47"/>
      <c r="G42" s="47"/>
      <c r="H42" s="47"/>
    </row>
    <row r="43" spans="2:9" x14ac:dyDescent="0.25">
      <c r="E43" s="4"/>
    </row>
    <row r="44" spans="2:9" x14ac:dyDescent="0.25">
      <c r="E44" s="4"/>
    </row>
    <row r="45" spans="2:9" x14ac:dyDescent="0.25">
      <c r="E45" s="4"/>
    </row>
    <row r="47" spans="2:9" x14ac:dyDescent="0.25">
      <c r="E47" s="4"/>
    </row>
    <row r="49" spans="5:5" x14ac:dyDescent="0.25">
      <c r="E49" s="4"/>
    </row>
  </sheetData>
  <mergeCells count="5">
    <mergeCell ref="B3:G3"/>
    <mergeCell ref="B5:G5"/>
    <mergeCell ref="B6:G6"/>
    <mergeCell ref="B7:G7"/>
    <mergeCell ref="B40:G40"/>
  </mergeCells>
  <pageMargins left="0.511811024" right="0.511811024" top="0.78740157499999996" bottom="0.78740157499999996" header="0.31496062000000002" footer="0.31496062000000002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DRE </vt:lpstr>
      <vt:lpstr>'DRE 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p059467</dc:creator>
  <cp:lastModifiedBy>p059467</cp:lastModifiedBy>
  <dcterms:created xsi:type="dcterms:W3CDTF">2022-04-27T19:01:41Z</dcterms:created>
  <dcterms:modified xsi:type="dcterms:W3CDTF">2022-04-27T19:02:22Z</dcterms:modified>
</cp:coreProperties>
</file>